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\Desktop\"/>
    </mc:Choice>
  </mc:AlternateContent>
  <xr:revisionPtr revIDLastSave="0" documentId="13_ncr:1_{D2FC12A3-25E0-4432-BD02-14BE523CB441}" xr6:coauthVersionLast="46" xr6:coauthVersionMax="46" xr10:uidLastSave="{00000000-0000-0000-0000-000000000000}"/>
  <bookViews>
    <workbookView xWindow="28680" yWindow="-180" windowWidth="29040" windowHeight="15840" xr2:uid="{CBF2377C-B57C-42FE-B717-CE4ABA07F8F4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G29" i="1" s="1"/>
  <c r="H23" i="1"/>
  <c r="H29" i="1" s="1"/>
  <c r="I23" i="1"/>
  <c r="I29" i="1" s="1"/>
  <c r="F24" i="1"/>
  <c r="G24" i="1"/>
  <c r="H24" i="1"/>
  <c r="I24" i="1"/>
  <c r="G22" i="1"/>
  <c r="H22" i="1"/>
  <c r="I22" i="1"/>
  <c r="F22" i="1"/>
  <c r="F18" i="1"/>
  <c r="G18" i="1"/>
  <c r="H18" i="1"/>
  <c r="I18" i="1"/>
  <c r="F19" i="1"/>
  <c r="G19" i="1"/>
  <c r="H19" i="1"/>
  <c r="I19" i="1"/>
  <c r="G17" i="1"/>
  <c r="H17" i="1"/>
  <c r="I17" i="1"/>
  <c r="F17" i="1"/>
  <c r="B23" i="1"/>
  <c r="B20" i="1"/>
  <c r="B17" i="1"/>
  <c r="B14" i="1"/>
  <c r="B11" i="1"/>
  <c r="B8" i="1"/>
  <c r="F30" i="1" s="1"/>
  <c r="B3" i="1"/>
  <c r="I28" i="1" l="1"/>
  <c r="H28" i="1"/>
  <c r="G28" i="1"/>
  <c r="I30" i="1"/>
  <c r="F28" i="1"/>
  <c r="H30" i="1"/>
  <c r="G30" i="1"/>
  <c r="F29" i="1"/>
  <c r="F32" i="1"/>
</calcChain>
</file>

<file path=xl/sharedStrings.xml><?xml version="1.0" encoding="utf-8"?>
<sst xmlns="http://schemas.openxmlformats.org/spreadsheetml/2006/main" count="67" uniqueCount="31">
  <si>
    <t>Teamstärke Heim</t>
  </si>
  <si>
    <t>Teamstärke Gast</t>
  </si>
  <si>
    <t>multTeamstrength</t>
  </si>
  <si>
    <t>Anzahl Titel der letzten 5 Jahre (Heimteam)</t>
  </si>
  <si>
    <t>multTitles</t>
  </si>
  <si>
    <t>Derby (ja / nein)</t>
  </si>
  <si>
    <t>multDerby</t>
  </si>
  <si>
    <t>nein</t>
  </si>
  <si>
    <t>Fanfreundschaft</t>
  </si>
  <si>
    <t>multFriendship</t>
  </si>
  <si>
    <t>multParking</t>
  </si>
  <si>
    <t>Level Parkplatz (0-4)</t>
  </si>
  <si>
    <t>Level Bahnhof (0 oder 1)</t>
  </si>
  <si>
    <t>multTrainstation</t>
  </si>
  <si>
    <t>multWeather</t>
  </si>
  <si>
    <t>Wetter (1-4)</t>
  </si>
  <si>
    <t>Stehplätze</t>
  </si>
  <si>
    <t>Sitzplätze</t>
  </si>
  <si>
    <t>VIP-Plätze</t>
  </si>
  <si>
    <t>Nord</t>
  </si>
  <si>
    <t>Ost</t>
  </si>
  <si>
    <t>Süd</t>
  </si>
  <si>
    <t>West</t>
  </si>
  <si>
    <t>Basis</t>
  </si>
  <si>
    <t>Kalkulation</t>
  </si>
  <si>
    <t>Fanbeliebtheit Heim</t>
  </si>
  <si>
    <t>Faire Preise</t>
  </si>
  <si>
    <t>Vereinspreise</t>
  </si>
  <si>
    <t>Preismultiplikatoren</t>
  </si>
  <si>
    <t>Kapazität</t>
  </si>
  <si>
    <t>Gesamtzuschauer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</si>
</sst>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Fill="1" applyBorder="1"/>
    <xf numFmtId="0" fontId="2" fillId="0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7DA89-9B9C-4CDE-807D-56A0EC8E7784}">
  <dimension ref="A1:I32"/>
  <sheetViews>
    <sheetView tabSelected="1" workbookViewId="0">
      <selection activeCell="J29" sqref="J29"/>
    </sheetView>
  </sheetViews>
  <sheetFormatPr baseColWidth="10" defaultRowHeight="15" x14ac:dyDescent="0.25"/>
  <cols>
    <col min="1" max="1" width="40" bestFit="1" customWidth="1"/>
    <col min="5" max="5" width="19.42578125" bestFit="1" customWidth="1"/>
  </cols>
  <sheetData>
    <row r="1" spans="1:9" x14ac:dyDescent="0.25">
      <c r="A1" s="3" t="s">
        <v>0</v>
      </c>
      <c r="B1" s="4">
        <v>596</v>
      </c>
      <c r="E1" s="6" t="s">
        <v>26</v>
      </c>
      <c r="F1" s="7" t="s">
        <v>19</v>
      </c>
      <c r="G1" s="7" t="s">
        <v>20</v>
      </c>
      <c r="H1" s="7" t="s">
        <v>21</v>
      </c>
      <c r="I1" s="7" t="s">
        <v>22</v>
      </c>
    </row>
    <row r="2" spans="1:9" x14ac:dyDescent="0.25">
      <c r="A2" s="3" t="s">
        <v>1</v>
      </c>
      <c r="B2" s="4">
        <v>653</v>
      </c>
      <c r="E2" s="7" t="s">
        <v>16</v>
      </c>
      <c r="F2" s="5">
        <v>12</v>
      </c>
      <c r="G2" s="5">
        <v>12</v>
      </c>
      <c r="H2" s="5">
        <v>12</v>
      </c>
      <c r="I2" s="5">
        <v>12</v>
      </c>
    </row>
    <row r="3" spans="1:9" x14ac:dyDescent="0.25">
      <c r="A3" s="3" t="s">
        <v>2</v>
      </c>
      <c r="B3" s="5">
        <f>IF(B2/B1 &lt; 0.8,0.8,IF(B2/B1&gt;1.2,1.2,B2/B1))</f>
        <v>1.0956375838926173</v>
      </c>
      <c r="E3" s="7" t="s">
        <v>17</v>
      </c>
      <c r="F3" s="5">
        <v>17</v>
      </c>
      <c r="G3" s="5">
        <v>17</v>
      </c>
      <c r="H3" s="5">
        <v>17</v>
      </c>
      <c r="I3" s="5">
        <v>17</v>
      </c>
    </row>
    <row r="4" spans="1:9" x14ac:dyDescent="0.25">
      <c r="E4" s="7" t="s">
        <v>18</v>
      </c>
      <c r="F4" s="5">
        <v>88</v>
      </c>
      <c r="G4" s="5">
        <v>88</v>
      </c>
      <c r="H4" s="5">
        <v>88</v>
      </c>
      <c r="I4" s="5">
        <v>88</v>
      </c>
    </row>
    <row r="5" spans="1:9" x14ac:dyDescent="0.25">
      <c r="A5" s="3" t="s">
        <v>25</v>
      </c>
      <c r="B5" s="4">
        <v>100</v>
      </c>
    </row>
    <row r="6" spans="1:9" x14ac:dyDescent="0.25">
      <c r="E6" s="1" t="s">
        <v>29</v>
      </c>
      <c r="F6" s="2" t="s">
        <v>19</v>
      </c>
      <c r="G6" s="2" t="s">
        <v>20</v>
      </c>
      <c r="H6" s="2" t="s">
        <v>21</v>
      </c>
      <c r="I6" s="2" t="s">
        <v>22</v>
      </c>
    </row>
    <row r="7" spans="1:9" x14ac:dyDescent="0.25">
      <c r="A7" s="3" t="s">
        <v>3</v>
      </c>
      <c r="B7" s="4">
        <v>5</v>
      </c>
      <c r="E7" s="2" t="s">
        <v>16</v>
      </c>
      <c r="F7" s="4">
        <v>0</v>
      </c>
      <c r="G7" s="4">
        <v>0</v>
      </c>
      <c r="H7" s="4">
        <v>0</v>
      </c>
      <c r="I7" s="4">
        <v>0</v>
      </c>
    </row>
    <row r="8" spans="1:9" x14ac:dyDescent="0.25">
      <c r="A8" s="3" t="s">
        <v>4</v>
      </c>
      <c r="B8" s="5">
        <f>1+(B7*0.025)</f>
        <v>1.125</v>
      </c>
      <c r="E8" s="2" t="s">
        <v>17</v>
      </c>
      <c r="F8" s="4">
        <v>23625</v>
      </c>
      <c r="G8" s="4">
        <v>23625</v>
      </c>
      <c r="H8" s="4">
        <v>23625</v>
      </c>
      <c r="I8" s="4">
        <v>23625</v>
      </c>
    </row>
    <row r="9" spans="1:9" x14ac:dyDescent="0.25">
      <c r="E9" s="2" t="s">
        <v>18</v>
      </c>
      <c r="F9" s="4">
        <v>2625</v>
      </c>
      <c r="G9" s="4">
        <v>2625</v>
      </c>
      <c r="H9" s="4">
        <v>2625</v>
      </c>
      <c r="I9" s="4">
        <v>2625</v>
      </c>
    </row>
    <row r="10" spans="1:9" x14ac:dyDescent="0.25">
      <c r="A10" s="3" t="s">
        <v>5</v>
      </c>
      <c r="B10" s="4" t="s">
        <v>7</v>
      </c>
    </row>
    <row r="11" spans="1:9" x14ac:dyDescent="0.25">
      <c r="A11" s="3" t="s">
        <v>6</v>
      </c>
      <c r="B11" s="5">
        <f>IF(B10="ja",1.2,1)</f>
        <v>1</v>
      </c>
      <c r="E11" s="1" t="s">
        <v>27</v>
      </c>
      <c r="F11" s="2" t="s">
        <v>19</v>
      </c>
      <c r="G11" s="2" t="s">
        <v>20</v>
      </c>
      <c r="H11" s="2" t="s">
        <v>21</v>
      </c>
      <c r="I11" s="2" t="s">
        <v>22</v>
      </c>
    </row>
    <row r="12" spans="1:9" x14ac:dyDescent="0.25">
      <c r="E12" s="2" t="s">
        <v>16</v>
      </c>
      <c r="F12" s="4">
        <v>15</v>
      </c>
      <c r="G12" s="4">
        <v>15</v>
      </c>
      <c r="H12" s="4">
        <v>15</v>
      </c>
      <c r="I12" s="4">
        <v>15</v>
      </c>
    </row>
    <row r="13" spans="1:9" x14ac:dyDescent="0.25">
      <c r="A13" s="3" t="s">
        <v>8</v>
      </c>
      <c r="B13" s="4" t="s">
        <v>7</v>
      </c>
      <c r="E13" s="2" t="s">
        <v>17</v>
      </c>
      <c r="F13" s="4">
        <v>20</v>
      </c>
      <c r="G13" s="4">
        <v>20</v>
      </c>
      <c r="H13" s="4">
        <v>20</v>
      </c>
      <c r="I13" s="4">
        <v>20</v>
      </c>
    </row>
    <row r="14" spans="1:9" x14ac:dyDescent="0.25">
      <c r="A14" s="3" t="s">
        <v>9</v>
      </c>
      <c r="B14" s="5">
        <f>IF(B13="ja",1.1,1)</f>
        <v>1</v>
      </c>
      <c r="E14" s="2" t="s">
        <v>18</v>
      </c>
      <c r="F14" s="4">
        <v>91</v>
      </c>
      <c r="G14" s="4">
        <v>91</v>
      </c>
      <c r="H14" s="4">
        <v>91</v>
      </c>
      <c r="I14" s="4">
        <v>91</v>
      </c>
    </row>
    <row r="16" spans="1:9" x14ac:dyDescent="0.25">
      <c r="A16" s="3" t="s">
        <v>11</v>
      </c>
      <c r="B16" s="4">
        <v>4</v>
      </c>
      <c r="E16" s="6" t="s">
        <v>28</v>
      </c>
      <c r="F16" s="7" t="s">
        <v>19</v>
      </c>
      <c r="G16" s="7" t="s">
        <v>20</v>
      </c>
      <c r="H16" s="7" t="s">
        <v>21</v>
      </c>
      <c r="I16" s="7" t="s">
        <v>22</v>
      </c>
    </row>
    <row r="17" spans="1:9" x14ac:dyDescent="0.25">
      <c r="A17" s="3" t="s">
        <v>10</v>
      </c>
      <c r="B17" s="5">
        <f>IF(B16=0,0.9,IF(B16=1,0.95,IF(B16=2,1,IF(B16=3,1.05,1.1))))</f>
        <v>1.1000000000000001</v>
      </c>
      <c r="E17" s="7" t="s">
        <v>16</v>
      </c>
      <c r="F17" s="5">
        <f>IF(F12&lt;=F2,1,1-(((F12-F2)/100)*2))</f>
        <v>0.94</v>
      </c>
      <c r="G17" s="5">
        <f t="shared" ref="G17:I17" si="0">IF(G12&lt;=G2,1,1-(((G12-G2)/100)*2))</f>
        <v>0.94</v>
      </c>
      <c r="H17" s="5">
        <f t="shared" si="0"/>
        <v>0.94</v>
      </c>
      <c r="I17" s="5">
        <f t="shared" si="0"/>
        <v>0.94</v>
      </c>
    </row>
    <row r="18" spans="1:9" x14ac:dyDescent="0.25">
      <c r="E18" s="7" t="s">
        <v>17</v>
      </c>
      <c r="F18" s="5">
        <f t="shared" ref="F18:I18" si="1">IF(F13&lt;=F3,1,1-(((F13-F3)/100)*2))</f>
        <v>0.94</v>
      </c>
      <c r="G18" s="5">
        <f t="shared" si="1"/>
        <v>0.94</v>
      </c>
      <c r="H18" s="5">
        <f t="shared" si="1"/>
        <v>0.94</v>
      </c>
      <c r="I18" s="5">
        <f t="shared" si="1"/>
        <v>0.94</v>
      </c>
    </row>
    <row r="19" spans="1:9" x14ac:dyDescent="0.25">
      <c r="A19" s="3" t="s">
        <v>12</v>
      </c>
      <c r="B19" s="4">
        <v>1</v>
      </c>
      <c r="E19" s="7" t="s">
        <v>18</v>
      </c>
      <c r="F19" s="5">
        <f t="shared" ref="F19:I19" si="2">IF(F14&lt;=F4,1,1-(((F14-F4)/100)*2))</f>
        <v>0.94</v>
      </c>
      <c r="G19" s="5">
        <f t="shared" si="2"/>
        <v>0.94</v>
      </c>
      <c r="H19" s="5">
        <f t="shared" si="2"/>
        <v>0.94</v>
      </c>
      <c r="I19" s="5">
        <f t="shared" si="2"/>
        <v>0.94</v>
      </c>
    </row>
    <row r="20" spans="1:9" x14ac:dyDescent="0.25">
      <c r="A20" s="3" t="s">
        <v>13</v>
      </c>
      <c r="B20" s="5">
        <f>IF(B19=0,0.95,1)</f>
        <v>1</v>
      </c>
    </row>
    <row r="21" spans="1:9" x14ac:dyDescent="0.25">
      <c r="E21" s="6" t="s">
        <v>23</v>
      </c>
      <c r="F21" s="7" t="s">
        <v>19</v>
      </c>
      <c r="G21" s="7" t="s">
        <v>20</v>
      </c>
      <c r="H21" s="7" t="s">
        <v>21</v>
      </c>
      <c r="I21" s="7" t="s">
        <v>22</v>
      </c>
    </row>
    <row r="22" spans="1:9" x14ac:dyDescent="0.25">
      <c r="A22" s="3" t="s">
        <v>15</v>
      </c>
      <c r="B22" s="4">
        <v>2</v>
      </c>
      <c r="E22" s="7" t="s">
        <v>16</v>
      </c>
      <c r="F22" s="5">
        <f>IF($B$5=0,(F7/100),(F7/(100/$B$5)))</f>
        <v>0</v>
      </c>
      <c r="G22" s="5">
        <f t="shared" ref="G22:I22" si="3">IF($B$5=0,(G7/100),(G7/(100/$B$5)))</f>
        <v>0</v>
      </c>
      <c r="H22" s="5">
        <f t="shared" si="3"/>
        <v>0</v>
      </c>
      <c r="I22" s="5">
        <f t="shared" si="3"/>
        <v>0</v>
      </c>
    </row>
    <row r="23" spans="1:9" x14ac:dyDescent="0.25">
      <c r="A23" s="3" t="s">
        <v>14</v>
      </c>
      <c r="B23" s="5">
        <f>IF(B22=1,1.05,IF(B22=2,1,IF(B22=3,0.95,0.9)))</f>
        <v>1</v>
      </c>
      <c r="E23" s="7" t="s">
        <v>17</v>
      </c>
      <c r="F23" s="5">
        <f t="shared" ref="F23:I23" si="4">IF($B$5=0,(F8/100),(F8/(100/$B$5)))</f>
        <v>23625</v>
      </c>
      <c r="G23" s="5">
        <f t="shared" si="4"/>
        <v>23625</v>
      </c>
      <c r="H23" s="5">
        <f t="shared" si="4"/>
        <v>23625</v>
      </c>
      <c r="I23" s="5">
        <f t="shared" si="4"/>
        <v>23625</v>
      </c>
    </row>
    <row r="24" spans="1:9" x14ac:dyDescent="0.25">
      <c r="E24" s="7" t="s">
        <v>18</v>
      </c>
      <c r="F24" s="5">
        <f t="shared" ref="F24:I24" si="5">IF($B$5=0,(F9/100),(F9/(100/$B$5)))</f>
        <v>2625</v>
      </c>
      <c r="G24" s="5">
        <f t="shared" si="5"/>
        <v>2625</v>
      </c>
      <c r="H24" s="5">
        <f t="shared" si="5"/>
        <v>2625</v>
      </c>
      <c r="I24" s="5">
        <f t="shared" si="5"/>
        <v>2625</v>
      </c>
    </row>
    <row r="27" spans="1:9" x14ac:dyDescent="0.25">
      <c r="E27" s="6" t="s">
        <v>24</v>
      </c>
      <c r="F27" s="7" t="s">
        <v>19</v>
      </c>
      <c r="G27" s="7" t="s">
        <v>20</v>
      </c>
      <c r="H27" s="7" t="s">
        <v>21</v>
      </c>
      <c r="I27" s="7" t="s">
        <v>22</v>
      </c>
    </row>
    <row r="28" spans="1:9" x14ac:dyDescent="0.25">
      <c r="E28" s="7" t="s">
        <v>16</v>
      </c>
      <c r="F28" s="5">
        <f>IF(ROUND(F22*F17*$B$8*$B$11*$B$14*$B$17*$B$20*$B$23,0)&gt;F7,F7,ROUND(F22*F17*$B$8*$B$11*$B$14*$B$17*$B$20*$B$23,0))</f>
        <v>0</v>
      </c>
      <c r="G28" s="5">
        <f t="shared" ref="G28:I28" si="6">IF(ROUND(G22*G17*$B$8*$B$11*$B$14*$B$17*$B$20*$B$23,0)&gt;G7,G7,ROUND(G22*G17*$B$8*$B$11*$B$14*$B$17*$B$20*$B$23,0))</f>
        <v>0</v>
      </c>
      <c r="H28" s="5">
        <f t="shared" si="6"/>
        <v>0</v>
      </c>
      <c r="I28" s="5">
        <f t="shared" si="6"/>
        <v>0</v>
      </c>
    </row>
    <row r="29" spans="1:9" x14ac:dyDescent="0.25">
      <c r="E29" s="7" t="s">
        <v>17</v>
      </c>
      <c r="F29" s="5">
        <f t="shared" ref="F29:I29" si="7">IF(ROUND(F23*F18*$B$8*$B$11*$B$14*$B$17*$B$20*$B$23,0)&gt;F8,F8,ROUND(F23*F18*$B$8*$B$11*$B$14*$B$17*$B$20*$B$23,0))</f>
        <v>23625</v>
      </c>
      <c r="G29" s="5">
        <f t="shared" si="7"/>
        <v>23625</v>
      </c>
      <c r="H29" s="5">
        <f t="shared" si="7"/>
        <v>23625</v>
      </c>
      <c r="I29" s="5">
        <f t="shared" si="7"/>
        <v>23625</v>
      </c>
    </row>
    <row r="30" spans="1:9" x14ac:dyDescent="0.25">
      <c r="E30" s="7" t="s">
        <v>18</v>
      </c>
      <c r="F30" s="5">
        <f t="shared" ref="F30:I30" si="8">IF(ROUND(F24*F19*$B$8*$B$11*$B$14*$B$17*$B$20*$B$23,0)&gt;F9,F9,ROUND(F24*F19*$B$8*$B$11*$B$14*$B$17*$B$20*$B$23,0))</f>
        <v>2625</v>
      </c>
      <c r="G30" s="5">
        <f t="shared" si="8"/>
        <v>2625</v>
      </c>
      <c r="H30" s="5">
        <f t="shared" si="8"/>
        <v>2625</v>
      </c>
      <c r="I30" s="5">
        <f t="shared" si="8"/>
        <v>2625</v>
      </c>
    </row>
    <row r="32" spans="1:9" x14ac:dyDescent="0.25">
      <c r="E32" s="6" t="s">
        <v>30</v>
      </c>
      <c r="F32" s="5">
        <f>SUM(F28:I30)</f>
        <v>105000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</dc:creator>
  <cp:lastModifiedBy>Niko</cp:lastModifiedBy>
  <dcterms:created xsi:type="dcterms:W3CDTF">2021-03-23T07:28:03Z</dcterms:created>
  <dcterms:modified xsi:type="dcterms:W3CDTF">2021-03-23T07:50:49Z</dcterms:modified>
</cp:coreProperties>
</file>